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esktop\polleo-demand\"/>
    </mc:Choice>
  </mc:AlternateContent>
  <xr:revisionPtr revIDLastSave="0" documentId="13_ncr:1_{BE01B51D-A759-4160-A402-BC1792C45816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Summary" sheetId="1" r:id="rId1"/>
    <sheet name="Per Country" sheetId="2" r:id="rId2"/>
    <sheet name="By Category" sheetId="3" r:id="rId3"/>
    <sheet name="Top Articles" sheetId="4" r:id="rId4"/>
    <sheet name="Top 10 Growers" sheetId="5" r:id="rId5"/>
    <sheet name="Promo Boost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6" l="1"/>
  <c r="D4" i="6"/>
  <c r="F12" i="5"/>
  <c r="F11" i="5"/>
  <c r="F10" i="5"/>
  <c r="F9" i="5"/>
  <c r="F8" i="5"/>
  <c r="F7" i="5"/>
  <c r="F6" i="5"/>
  <c r="F5" i="5"/>
  <c r="F4" i="5"/>
  <c r="G14" i="3"/>
  <c r="F14" i="3"/>
  <c r="C14" i="3"/>
  <c r="D14" i="3" s="1"/>
  <c r="B14" i="3"/>
  <c r="E14" i="3" s="1"/>
  <c r="E13" i="3"/>
  <c r="D13" i="3"/>
  <c r="E12" i="3"/>
  <c r="D12" i="3"/>
  <c r="E11" i="3"/>
  <c r="D11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  <c r="G7" i="2"/>
  <c r="F7" i="2"/>
  <c r="C7" i="2"/>
  <c r="E7" i="2" s="1"/>
  <c r="B7" i="2"/>
  <c r="D7" i="2" s="1"/>
  <c r="E6" i="2"/>
  <c r="D6" i="2"/>
  <c r="E5" i="2"/>
  <c r="D5" i="2"/>
  <c r="E4" i="2"/>
  <c r="D4" i="2"/>
  <c r="C9" i="1"/>
  <c r="E9" i="1" s="1"/>
  <c r="B9" i="1"/>
  <c r="C8" i="1"/>
  <c r="B8" i="1"/>
  <c r="D8" i="1" s="1"/>
  <c r="E7" i="1"/>
  <c r="D7" i="1"/>
  <c r="E6" i="1"/>
  <c r="D6" i="1"/>
  <c r="E5" i="1"/>
  <c r="D5" i="1"/>
  <c r="D9" i="1" l="1"/>
</calcChain>
</file>

<file path=xl/sharedStrings.xml><?xml version="1.0" encoding="utf-8"?>
<sst xmlns="http://schemas.openxmlformats.org/spreadsheetml/2006/main" count="149" uniqueCount="88">
  <si>
    <t>WEB (Webshop) Sales by RUC — May 2026 vs April 2026</t>
  </si>
  <si>
    <t>Channel: webshop (WSA-WSD). Day-matched May 1-16 vs Apr 1-16. Source: data/prodaja/*.xlsx (per-country, RUC column). Metric leads on RUC (margin €).</t>
  </si>
  <si>
    <t>Metric (all countries)</t>
  </si>
  <si>
    <t>Apr 1-16</t>
  </si>
  <si>
    <t>May 1-16</t>
  </si>
  <si>
    <t>Δ</t>
  </si>
  <si>
    <t>Δ %</t>
  </si>
  <si>
    <t>RUC / margin (€)</t>
  </si>
  <si>
    <t>Revenue (€)</t>
  </si>
  <si>
    <t>Units</t>
  </si>
  <si>
    <t>RUC margin %</t>
  </si>
  <si>
    <t>RUC per unit (€)</t>
  </si>
  <si>
    <t>Webshop RUC per country — May 2026 vs April 2026 (day-matched May 1-16)</t>
  </si>
  <si>
    <t>Country</t>
  </si>
  <si>
    <t>Apr 1-16 RUC €</t>
  </si>
  <si>
    <t>May 1-16 RUC €</t>
  </si>
  <si>
    <t>Δ RUC €</t>
  </si>
  <si>
    <t>Δ % RUC</t>
  </si>
  <si>
    <t>May 1-16 units</t>
  </si>
  <si>
    <t>May 1-16 rev €</t>
  </si>
  <si>
    <t>HR</t>
  </si>
  <si>
    <t>SI</t>
  </si>
  <si>
    <t>AT</t>
  </si>
  <si>
    <t>TOTAL</t>
  </si>
  <si>
    <t>Webshop RUC by category — May 2026 vs April 2026 (day-matched, all countries)</t>
  </si>
  <si>
    <t>Category</t>
  </si>
  <si>
    <t>PROTEINI</t>
  </si>
  <si>
    <t>SPORTSKA PREHRANA</t>
  </si>
  <si>
    <t>ODJEĆA I OBUĆA</t>
  </si>
  <si>
    <t>FITNESS OPREMA</t>
  </si>
  <si>
    <t>GADGETI</t>
  </si>
  <si>
    <t>BIO I SUPERFOODS</t>
  </si>
  <si>
    <t>RTD &amp; SNACKS</t>
  </si>
  <si>
    <t>BORILAČKA OPREMA</t>
  </si>
  <si>
    <t>DRINKWARE I HOME</t>
  </si>
  <si>
    <t>OTHER</t>
  </si>
  <si>
    <t>Top 15 articles by May 2026 webshop RUC (May 1-16)</t>
  </si>
  <si>
    <t>SKU</t>
  </si>
  <si>
    <t>Article</t>
  </si>
  <si>
    <t>POL09755</t>
  </si>
  <si>
    <t>Polleo Creatine Monohydrate 500g</t>
  </si>
  <si>
    <t>POL09747</t>
  </si>
  <si>
    <t>Polleo 1st Whey 2,27kg Vanilla Madagascar</t>
  </si>
  <si>
    <t>POL09753</t>
  </si>
  <si>
    <t>Polleo Elite Creapure® Creatine 500g</t>
  </si>
  <si>
    <t>POL12851</t>
  </si>
  <si>
    <t>Polleo Premium HydroX Whey 1,8kg Vanilla G</t>
  </si>
  <si>
    <t>POL09746</t>
  </si>
  <si>
    <t>Polleo 1st Whey 2,27kg Swiss Chocolate Sup</t>
  </si>
  <si>
    <t>POL12881</t>
  </si>
  <si>
    <t>Polleo NextGen Protein 2 kg Cookies &amp; Crea</t>
  </si>
  <si>
    <t>POL12891</t>
  </si>
  <si>
    <t>Polleo 1st Whey 2,27kg Dubai Chocolate</t>
  </si>
  <si>
    <t>POL09754</t>
  </si>
  <si>
    <t>Polleo Creatine Monohydrate 250g</t>
  </si>
  <si>
    <t>POL12879</t>
  </si>
  <si>
    <t>Polleo NextGen Protein 2 kg Chocolate</t>
  </si>
  <si>
    <t>POL12607</t>
  </si>
  <si>
    <t>Polleo 1st  Whey 4,5kg Swiss Chocolate Sup</t>
  </si>
  <si>
    <t>POL12880</t>
  </si>
  <si>
    <t>Polleo NextGen Protein 2 kg Vanilla</t>
  </si>
  <si>
    <t>POL09901</t>
  </si>
  <si>
    <t>Polleo 1st Whey 2,27kg White Choco Bueniss</t>
  </si>
  <si>
    <t>POL09752</t>
  </si>
  <si>
    <t>Polleo Elite Creapure® Creatine 250g</t>
  </si>
  <si>
    <t>POL12850</t>
  </si>
  <si>
    <t>Polleo Premium HydroX Whey 1,8kg  Unflavou</t>
  </si>
  <si>
    <t>Top 10 growers — webshop RUC Δ, May 1-16 vs Apr 1-16</t>
  </si>
  <si>
    <t>Apr 1-16 units</t>
  </si>
  <si>
    <t>Coupon units</t>
  </si>
  <si>
    <t>Driver</t>
  </si>
  <si>
    <t>Polleo 1st Whey 2,27kg Vanilla Madagasca</t>
  </si>
  <si>
    <t>Organic / availability</t>
  </si>
  <si>
    <t>New listing ramp</t>
  </si>
  <si>
    <t>Polleo NextGen Protein 2 kg Cookies &amp; Cr</t>
  </si>
  <si>
    <t>Polleo Premium HydroX Whey 1,8kg Vanilla</t>
  </si>
  <si>
    <t>Polleo 1st  Whey 4,5kg Swiss Chocolate S</t>
  </si>
  <si>
    <t>POL12835</t>
  </si>
  <si>
    <t>Polleo Creatine Monohydrate 150g</t>
  </si>
  <si>
    <t>Promo boost — webshop coupon penetration (Magento coupon log, DB)</t>
  </si>
  <si>
    <t>Window</t>
  </si>
  <si>
    <t>Web units</t>
  </si>
  <si>
    <t>Penetration %</t>
  </si>
  <si>
    <t>Avg discount %</t>
  </si>
  <si>
    <t>Coupon orders</t>
  </si>
  <si>
    <t>Apr 1-14</t>
  </si>
  <si>
    <t>May 1-14</t>
  </si>
  <si>
    <t>Separate source (Magento), unit/discount based — RUC is not in the coupon log. Rising penetration with a falling discount = a broad sitewide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</si>
</sst>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0.0%;\(0.0%\);&quot;-&quot;"/>
  </numFmts>
  <fonts count="6" x14ac:knownFonts="1">
    <font>
      <sz val="11"/>
      <color theme="1"/>
      <name val="Calibri"/>
      <family val="2"/>
      <scheme val="minor"/>
    </font>
    <font>
      <b/>
      <sz val="14"/>
      <color rgb="FF1F3864"/>
      <name val="Arial"/>
    </font>
    <font>
      <i/>
      <sz val="9"/>
      <color rgb="FF595959"/>
      <name val="Arial"/>
    </font>
    <font>
      <b/>
      <sz val="10"/>
      <color rgb="FFFFFFFF"/>
      <name val="Arial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0" fontId="5" fillId="0" borderId="1" xfId="0" applyFont="1" applyBorder="1"/>
    <xf numFmtId="16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workbookViewId="0">
      <selection activeCell="A11" sqref="A11:XFD15"/>
    </sheetView>
  </sheetViews>
  <sheetFormatPr defaultRowHeight="15" x14ac:dyDescent="0.25"/>
  <cols>
    <col min="1" max="1" width="24" customWidth="1"/>
    <col min="2" max="3" width="14" customWidth="1"/>
    <col min="4" max="4" width="12" customWidth="1"/>
    <col min="5" max="6" width="10" customWidth="1"/>
  </cols>
  <sheetData>
    <row r="1" spans="1:6" ht="18" x14ac:dyDescent="0.25">
      <c r="A1" s="1" t="s">
        <v>0</v>
      </c>
    </row>
    <row r="2" spans="1:6" x14ac:dyDescent="0.25">
      <c r="A2" s="14" t="s">
        <v>1</v>
      </c>
      <c r="B2" s="15"/>
      <c r="C2" s="15"/>
      <c r="D2" s="15"/>
      <c r="E2" s="15"/>
      <c r="F2" s="15"/>
    </row>
    <row r="4" spans="1:6" x14ac:dyDescent="0.2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6" x14ac:dyDescent="0.25">
      <c r="A5" s="4" t="s">
        <v>7</v>
      </c>
      <c r="B5" s="5">
        <v>53975.31</v>
      </c>
      <c r="C5" s="5">
        <v>79206.139999999985</v>
      </c>
      <c r="D5" s="5">
        <f>C5-B5</f>
        <v>25230.829999999987</v>
      </c>
      <c r="E5" s="6">
        <f>IF(B5=0,"",C5/B5-1)</f>
        <v>0.46745132172469206</v>
      </c>
    </row>
    <row r="6" spans="1:6" x14ac:dyDescent="0.25">
      <c r="A6" s="7" t="s">
        <v>8</v>
      </c>
      <c r="B6" s="5">
        <v>150635.81</v>
      </c>
      <c r="C6" s="5">
        <v>242958.01</v>
      </c>
      <c r="D6" s="5">
        <f>C6-B6</f>
        <v>92322.200000000012</v>
      </c>
      <c r="E6" s="6">
        <f>IF(B6=0,"",C6/B6-1)</f>
        <v>0.61288348368160284</v>
      </c>
    </row>
    <row r="7" spans="1:6" x14ac:dyDescent="0.25">
      <c r="A7" s="7" t="s">
        <v>9</v>
      </c>
      <c r="B7" s="5">
        <v>10534</v>
      </c>
      <c r="C7" s="5">
        <v>16791</v>
      </c>
      <c r="D7" s="5">
        <f>C7-B7</f>
        <v>6257</v>
      </c>
      <c r="E7" s="6">
        <f>IF(B7=0,"",C7/B7-1)</f>
        <v>0.59398139358268454</v>
      </c>
    </row>
    <row r="8" spans="1:6" x14ac:dyDescent="0.25">
      <c r="A8" s="7" t="s">
        <v>10</v>
      </c>
      <c r="B8" s="8">
        <f>B5/B6</f>
        <v>0.35831659151963929</v>
      </c>
      <c r="C8" s="8">
        <f>C5/C6</f>
        <v>0.32600752697966195</v>
      </c>
      <c r="D8" s="8">
        <f>C8-B8</f>
        <v>-3.2309064539977339E-2</v>
      </c>
      <c r="E8" s="9"/>
    </row>
    <row r="9" spans="1:6" x14ac:dyDescent="0.25">
      <c r="A9" s="7" t="s">
        <v>11</v>
      </c>
      <c r="B9" s="10">
        <f>B5/B7</f>
        <v>5.1239139927852664</v>
      </c>
      <c r="C9" s="10">
        <f>C5/C7</f>
        <v>4.7171782502531112</v>
      </c>
      <c r="D9" s="10">
        <f>C9-B9</f>
        <v>-0.40673574253215516</v>
      </c>
      <c r="E9" s="8">
        <f>C9/B9-1</f>
        <v>-7.9379892618193781E-2</v>
      </c>
    </row>
  </sheetData>
  <mergeCells count="1">
    <mergeCell ref="A2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showGridLines="0" workbookViewId="0"/>
  </sheetViews>
  <sheetFormatPr defaultRowHeight="15" x14ac:dyDescent="0.25"/>
  <cols>
    <col min="1" max="1" width="10" customWidth="1"/>
    <col min="2" max="3" width="13" customWidth="1"/>
    <col min="4" max="4" width="12" customWidth="1"/>
    <col min="5" max="6" width="10" customWidth="1"/>
    <col min="7" max="7" width="12" customWidth="1"/>
  </cols>
  <sheetData>
    <row r="1" spans="1:7" ht="18" x14ac:dyDescent="0.25">
      <c r="A1" s="1" t="s">
        <v>12</v>
      </c>
    </row>
    <row r="3" spans="1:7" x14ac:dyDescent="0.25">
      <c r="A3" s="2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</row>
    <row r="4" spans="1:7" x14ac:dyDescent="0.25">
      <c r="A4" s="7" t="s">
        <v>20</v>
      </c>
      <c r="B4" s="5">
        <v>51540.53</v>
      </c>
      <c r="C4" s="5">
        <v>74150.13</v>
      </c>
      <c r="D4" s="5">
        <f>C4-B4</f>
        <v>22609.600000000006</v>
      </c>
      <c r="E4" s="6">
        <f>IF(B4=0,"",C4/B4-1)</f>
        <v>0.43867612537162515</v>
      </c>
      <c r="F4" s="5">
        <v>15633</v>
      </c>
      <c r="G4" s="5">
        <v>230972.45</v>
      </c>
    </row>
    <row r="5" spans="1:7" x14ac:dyDescent="0.25">
      <c r="A5" s="7" t="s">
        <v>21</v>
      </c>
      <c r="B5" s="5">
        <v>2077.69</v>
      </c>
      <c r="C5" s="5">
        <v>2851.98</v>
      </c>
      <c r="D5" s="5">
        <f>C5-B5</f>
        <v>774.29</v>
      </c>
      <c r="E5" s="6">
        <f>IF(B5=0,"",C5/B5-1)</f>
        <v>0.37266868493374861</v>
      </c>
      <c r="F5" s="5">
        <v>674</v>
      </c>
      <c r="G5" s="5">
        <v>7219.51</v>
      </c>
    </row>
    <row r="6" spans="1:7" x14ac:dyDescent="0.25">
      <c r="A6" s="7" t="s">
        <v>22</v>
      </c>
      <c r="B6" s="5">
        <v>357.09</v>
      </c>
      <c r="C6" s="5">
        <v>2204.0300000000002</v>
      </c>
      <c r="D6" s="5">
        <f>C6-B6</f>
        <v>1846.9400000000003</v>
      </c>
      <c r="E6" s="6">
        <f>IF(B6=0,"",C6/B6-1)</f>
        <v>5.172197485227815</v>
      </c>
      <c r="F6" s="5">
        <v>484</v>
      </c>
      <c r="G6" s="5">
        <v>4766.05</v>
      </c>
    </row>
    <row r="7" spans="1:7" x14ac:dyDescent="0.25">
      <c r="A7" s="11" t="s">
        <v>23</v>
      </c>
      <c r="B7" s="12">
        <f>SUM(B4:B6)</f>
        <v>53975.31</v>
      </c>
      <c r="C7" s="12">
        <f>SUM(C4:C6)</f>
        <v>79206.14</v>
      </c>
      <c r="D7" s="12">
        <f>C7-B7</f>
        <v>25230.83</v>
      </c>
      <c r="E7" s="13">
        <f>C7/B7-1</f>
        <v>0.46745132172469228</v>
      </c>
      <c r="F7" s="12">
        <f>SUM(F4:F6)</f>
        <v>16791</v>
      </c>
      <c r="G7" s="12">
        <f>SUM(G4:G6)</f>
        <v>242958.01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showGridLines="0" workbookViewId="0">
      <selection activeCell="D23" sqref="D23"/>
    </sheetView>
  </sheetViews>
  <sheetFormatPr defaultRowHeight="15" x14ac:dyDescent="0.25"/>
  <cols>
    <col min="1" max="1" width="24" customWidth="1"/>
    <col min="2" max="3" width="13" customWidth="1"/>
    <col min="4" max="4" width="12" customWidth="1"/>
    <col min="5" max="6" width="10" customWidth="1"/>
    <col min="7" max="7" width="12" customWidth="1"/>
  </cols>
  <sheetData>
    <row r="1" spans="1:7" ht="18" x14ac:dyDescent="0.25">
      <c r="A1" s="1" t="s">
        <v>24</v>
      </c>
    </row>
    <row r="3" spans="1:7" x14ac:dyDescent="0.25">
      <c r="A3" s="2" t="s">
        <v>25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</row>
    <row r="4" spans="1:7" x14ac:dyDescent="0.25">
      <c r="A4" s="7" t="s">
        <v>26</v>
      </c>
      <c r="B4" s="5">
        <v>21185.99</v>
      </c>
      <c r="C4" s="5">
        <v>39974.28</v>
      </c>
      <c r="D4" s="5">
        <f t="shared" ref="D4:D14" si="0">C4-B4</f>
        <v>18788.289999999997</v>
      </c>
      <c r="E4" s="6">
        <f t="shared" ref="E4:E13" si="1">IF(B4=0,"",C4/B4-1)</f>
        <v>0.88682615256591713</v>
      </c>
      <c r="F4" s="5">
        <v>2128</v>
      </c>
      <c r="G4" s="5">
        <v>103678.02</v>
      </c>
    </row>
    <row r="5" spans="1:7" x14ac:dyDescent="0.25">
      <c r="A5" s="7" t="s">
        <v>27</v>
      </c>
      <c r="B5" s="5">
        <v>20916.669999999998</v>
      </c>
      <c r="C5" s="5">
        <v>26337.86</v>
      </c>
      <c r="D5" s="5">
        <f t="shared" si="0"/>
        <v>5421.1900000000023</v>
      </c>
      <c r="E5" s="6">
        <f t="shared" si="1"/>
        <v>0.25918035710273202</v>
      </c>
      <c r="F5" s="5">
        <v>2408</v>
      </c>
      <c r="G5" s="5">
        <v>46191.13</v>
      </c>
    </row>
    <row r="6" spans="1:7" x14ac:dyDescent="0.25">
      <c r="A6" s="7" t="s">
        <v>28</v>
      </c>
      <c r="B6" s="5">
        <v>3960.9</v>
      </c>
      <c r="C6" s="5">
        <v>7621.1900000000014</v>
      </c>
      <c r="D6" s="5">
        <f t="shared" si="0"/>
        <v>3660.2900000000013</v>
      </c>
      <c r="E6" s="6">
        <f t="shared" si="1"/>
        <v>0.92410563255825728</v>
      </c>
      <c r="F6" s="5">
        <v>673</v>
      </c>
      <c r="G6" s="5">
        <v>21750.39</v>
      </c>
    </row>
    <row r="7" spans="1:7" x14ac:dyDescent="0.25">
      <c r="A7" s="7" t="s">
        <v>29</v>
      </c>
      <c r="B7" s="5">
        <v>5385.08</v>
      </c>
      <c r="C7" s="5">
        <v>6232.45</v>
      </c>
      <c r="D7" s="5">
        <f t="shared" si="0"/>
        <v>847.36999999999989</v>
      </c>
      <c r="E7" s="6">
        <f t="shared" si="1"/>
        <v>0.1573551367853403</v>
      </c>
      <c r="F7" s="5">
        <v>349</v>
      </c>
      <c r="G7" s="5">
        <v>16786.689999999999</v>
      </c>
    </row>
    <row r="8" spans="1:7" x14ac:dyDescent="0.25">
      <c r="A8" s="7" t="s">
        <v>30</v>
      </c>
      <c r="B8" s="5">
        <v>1848.15</v>
      </c>
      <c r="C8" s="5">
        <v>4407.97</v>
      </c>
      <c r="D8" s="5">
        <f t="shared" si="0"/>
        <v>2559.8200000000002</v>
      </c>
      <c r="E8" s="6">
        <f t="shared" si="1"/>
        <v>1.385071558044531</v>
      </c>
      <c r="F8" s="5">
        <v>126</v>
      </c>
      <c r="G8" s="5">
        <v>48753.51</v>
      </c>
    </row>
    <row r="9" spans="1:7" x14ac:dyDescent="0.25">
      <c r="A9" s="7" t="s">
        <v>31</v>
      </c>
      <c r="B9" s="5">
        <v>2900.26</v>
      </c>
      <c r="C9" s="5">
        <v>4288.45</v>
      </c>
      <c r="D9" s="5">
        <f t="shared" si="0"/>
        <v>1388.1899999999996</v>
      </c>
      <c r="E9" s="6">
        <f t="shared" si="1"/>
        <v>0.4786432940494989</v>
      </c>
      <c r="F9" s="5">
        <v>921</v>
      </c>
      <c r="G9" s="5">
        <v>8801.52</v>
      </c>
    </row>
    <row r="10" spans="1:7" x14ac:dyDescent="0.25">
      <c r="A10" s="7" t="s">
        <v>32</v>
      </c>
      <c r="B10" s="5">
        <v>4205.58</v>
      </c>
      <c r="C10" s="5">
        <v>4229.7299999999996</v>
      </c>
      <c r="D10" s="5">
        <f t="shared" si="0"/>
        <v>24.149999999999636</v>
      </c>
      <c r="E10" s="6">
        <f t="shared" si="1"/>
        <v>5.7423708501560533E-3</v>
      </c>
      <c r="F10" s="5">
        <v>5557</v>
      </c>
      <c r="G10" s="5">
        <v>10171.65</v>
      </c>
    </row>
    <row r="11" spans="1:7" x14ac:dyDescent="0.25">
      <c r="A11" s="7" t="s">
        <v>33</v>
      </c>
      <c r="B11" s="5">
        <v>738.79</v>
      </c>
      <c r="C11" s="5">
        <v>1162.01</v>
      </c>
      <c r="D11" s="5">
        <f t="shared" si="0"/>
        <v>423.22</v>
      </c>
      <c r="E11" s="6">
        <f t="shared" si="1"/>
        <v>0.5728556152627946</v>
      </c>
      <c r="F11" s="5">
        <v>96</v>
      </c>
      <c r="G11" s="5">
        <v>3031.76</v>
      </c>
    </row>
    <row r="12" spans="1:7" x14ac:dyDescent="0.25">
      <c r="A12" s="7" t="s">
        <v>34</v>
      </c>
      <c r="B12" s="5">
        <v>572.88</v>
      </c>
      <c r="C12" s="5">
        <v>258.42000000000007</v>
      </c>
      <c r="D12" s="5">
        <f t="shared" si="0"/>
        <v>-314.45999999999992</v>
      </c>
      <c r="E12" s="6">
        <f t="shared" si="1"/>
        <v>-0.548910766652702</v>
      </c>
      <c r="F12" s="5">
        <v>408</v>
      </c>
      <c r="G12" s="5">
        <v>2045.32</v>
      </c>
    </row>
    <row r="13" spans="1:7" x14ac:dyDescent="0.25">
      <c r="A13" s="7" t="s">
        <v>35</v>
      </c>
      <c r="B13" s="5">
        <v>0</v>
      </c>
      <c r="C13" s="5">
        <v>0.27</v>
      </c>
      <c r="D13" s="5">
        <f t="shared" si="0"/>
        <v>0.27</v>
      </c>
      <c r="E13" s="6" t="str">
        <f t="shared" si="1"/>
        <v/>
      </c>
      <c r="F13" s="5">
        <v>4</v>
      </c>
      <c r="G13" s="5">
        <v>2.64</v>
      </c>
    </row>
    <row r="14" spans="1:7" x14ac:dyDescent="0.25">
      <c r="A14" s="11" t="s">
        <v>23</v>
      </c>
      <c r="B14" s="12">
        <f>SUM(B4:B13)</f>
        <v>61714.30000000001</v>
      </c>
      <c r="C14" s="12">
        <f>SUM(C4:C13)</f>
        <v>94512.62999999999</v>
      </c>
      <c r="D14" s="12">
        <f t="shared" si="0"/>
        <v>32798.32999999998</v>
      </c>
      <c r="E14" s="13">
        <f>C14/B14-1</f>
        <v>0.53145429827446766</v>
      </c>
      <c r="F14" s="12">
        <f>SUM(F4:F13)</f>
        <v>12670</v>
      </c>
      <c r="G14" s="12">
        <f>SUM(G4:G13)</f>
        <v>261212.63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showGridLines="0" workbookViewId="0">
      <selection activeCell="F23" sqref="F23"/>
    </sheetView>
  </sheetViews>
  <sheetFormatPr defaultRowHeight="15" x14ac:dyDescent="0.25"/>
  <cols>
    <col min="1" max="1" width="12" customWidth="1"/>
    <col min="2" max="2" width="44" customWidth="1"/>
    <col min="3" max="3" width="18" customWidth="1"/>
    <col min="4" max="4" width="12" customWidth="1"/>
    <col min="5" max="5" width="10" customWidth="1"/>
    <col min="6" max="6" width="12" customWidth="1"/>
  </cols>
  <sheetData>
    <row r="1" spans="1:6" ht="18" x14ac:dyDescent="0.25">
      <c r="A1" s="1" t="s">
        <v>36</v>
      </c>
    </row>
    <row r="3" spans="1:6" x14ac:dyDescent="0.25">
      <c r="A3" s="2" t="s">
        <v>37</v>
      </c>
      <c r="B3" s="3" t="s">
        <v>38</v>
      </c>
      <c r="C3" s="3" t="s">
        <v>25</v>
      </c>
      <c r="D3" s="3" t="s">
        <v>15</v>
      </c>
      <c r="E3" s="3" t="s">
        <v>18</v>
      </c>
      <c r="F3" s="3" t="s">
        <v>19</v>
      </c>
    </row>
    <row r="4" spans="1:6" x14ac:dyDescent="0.25">
      <c r="A4" s="7" t="s">
        <v>39</v>
      </c>
      <c r="B4" s="7" t="s">
        <v>40</v>
      </c>
      <c r="C4" s="7" t="s">
        <v>27</v>
      </c>
      <c r="D4" s="5">
        <v>2799.3</v>
      </c>
      <c r="E4" s="5">
        <v>105</v>
      </c>
      <c r="F4" s="5">
        <v>4186.95</v>
      </c>
    </row>
    <row r="5" spans="1:6" x14ac:dyDescent="0.25">
      <c r="A5" s="7" t="s">
        <v>41</v>
      </c>
      <c r="B5" s="7" t="s">
        <v>42</v>
      </c>
      <c r="C5" s="7" t="s">
        <v>26</v>
      </c>
      <c r="D5" s="5">
        <v>2371.15</v>
      </c>
      <c r="E5" s="5">
        <v>69</v>
      </c>
      <c r="F5" s="5">
        <v>5779.3099999999986</v>
      </c>
    </row>
    <row r="6" spans="1:6" x14ac:dyDescent="0.25">
      <c r="A6" s="7" t="s">
        <v>43</v>
      </c>
      <c r="B6" s="7" t="s">
        <v>44</v>
      </c>
      <c r="C6" s="7" t="s">
        <v>27</v>
      </c>
      <c r="D6" s="5">
        <v>1835.66</v>
      </c>
      <c r="E6" s="5">
        <v>69</v>
      </c>
      <c r="F6" s="5">
        <v>3449.31</v>
      </c>
    </row>
    <row r="7" spans="1:6" x14ac:dyDescent="0.25">
      <c r="A7" s="7" t="s">
        <v>45</v>
      </c>
      <c r="B7" s="7" t="s">
        <v>46</v>
      </c>
      <c r="C7" s="7" t="s">
        <v>26</v>
      </c>
      <c r="D7" s="5">
        <v>1776.14</v>
      </c>
      <c r="E7" s="5">
        <v>45</v>
      </c>
      <c r="F7" s="5">
        <v>4219.8900000000003</v>
      </c>
    </row>
    <row r="8" spans="1:6" x14ac:dyDescent="0.25">
      <c r="A8" s="7" t="s">
        <v>47</v>
      </c>
      <c r="B8" s="7" t="s">
        <v>48</v>
      </c>
      <c r="C8" s="7" t="s">
        <v>26</v>
      </c>
      <c r="D8" s="5">
        <v>1763.91</v>
      </c>
      <c r="E8" s="5">
        <v>50</v>
      </c>
      <c r="F8" s="5">
        <v>4144.5</v>
      </c>
    </row>
    <row r="9" spans="1:6" x14ac:dyDescent="0.25">
      <c r="A9" s="7" t="s">
        <v>49</v>
      </c>
      <c r="B9" s="7" t="s">
        <v>50</v>
      </c>
      <c r="C9" s="7" t="s">
        <v>26</v>
      </c>
      <c r="D9" s="5">
        <v>1638.76</v>
      </c>
      <c r="E9" s="5">
        <v>132</v>
      </c>
      <c r="F9" s="5">
        <v>5398.68</v>
      </c>
    </row>
    <row r="10" spans="1:6" x14ac:dyDescent="0.25">
      <c r="A10" s="7" t="s">
        <v>51</v>
      </c>
      <c r="B10" s="7" t="s">
        <v>52</v>
      </c>
      <c r="C10" s="7" t="s">
        <v>26</v>
      </c>
      <c r="D10" s="5">
        <v>1605.51</v>
      </c>
      <c r="E10" s="5">
        <v>49</v>
      </c>
      <c r="F10" s="5">
        <v>4044.51</v>
      </c>
    </row>
    <row r="11" spans="1:6" x14ac:dyDescent="0.25">
      <c r="A11" s="7" t="s">
        <v>53</v>
      </c>
      <c r="B11" s="7" t="s">
        <v>54</v>
      </c>
      <c r="C11" s="7" t="s">
        <v>27</v>
      </c>
      <c r="D11" s="5">
        <v>1587.54</v>
      </c>
      <c r="E11" s="5">
        <v>98</v>
      </c>
      <c r="F11" s="5">
        <v>2342.62</v>
      </c>
    </row>
    <row r="12" spans="1:6" x14ac:dyDescent="0.25">
      <c r="A12" s="7" t="s">
        <v>55</v>
      </c>
      <c r="B12" s="7" t="s">
        <v>56</v>
      </c>
      <c r="C12" s="7" t="s">
        <v>26</v>
      </c>
      <c r="D12" s="5">
        <v>1564.94</v>
      </c>
      <c r="E12" s="5">
        <v>129</v>
      </c>
      <c r="F12" s="5">
        <v>5238.71</v>
      </c>
    </row>
    <row r="13" spans="1:6" x14ac:dyDescent="0.25">
      <c r="A13" s="7" t="s">
        <v>57</v>
      </c>
      <c r="B13" s="7" t="s">
        <v>58</v>
      </c>
      <c r="C13" s="7" t="s">
        <v>26</v>
      </c>
      <c r="D13" s="5">
        <v>1439.4</v>
      </c>
      <c r="E13" s="5">
        <v>21</v>
      </c>
      <c r="F13" s="5">
        <v>3334.79</v>
      </c>
    </row>
    <row r="14" spans="1:6" x14ac:dyDescent="0.25">
      <c r="A14" s="7" t="s">
        <v>59</v>
      </c>
      <c r="B14" s="7" t="s">
        <v>60</v>
      </c>
      <c r="C14" s="7" t="s">
        <v>26</v>
      </c>
      <c r="D14" s="5">
        <v>1392.03</v>
      </c>
      <c r="E14" s="5">
        <v>113</v>
      </c>
      <c r="F14" s="5">
        <v>4618.87</v>
      </c>
    </row>
    <row r="15" spans="1:6" x14ac:dyDescent="0.25">
      <c r="A15" s="7" t="s">
        <v>61</v>
      </c>
      <c r="B15" s="7" t="s">
        <v>62</v>
      </c>
      <c r="C15" s="7" t="s">
        <v>26</v>
      </c>
      <c r="D15" s="5">
        <v>1139.5899999999999</v>
      </c>
      <c r="E15" s="5">
        <v>33</v>
      </c>
      <c r="F15" s="5">
        <v>2719.67</v>
      </c>
    </row>
    <row r="16" spans="1:6" x14ac:dyDescent="0.25">
      <c r="A16" s="7" t="s">
        <v>63</v>
      </c>
      <c r="B16" s="7" t="s">
        <v>64</v>
      </c>
      <c r="C16" s="7" t="s">
        <v>27</v>
      </c>
      <c r="D16" s="5">
        <v>1129.47</v>
      </c>
      <c r="E16" s="5">
        <v>69</v>
      </c>
      <c r="F16" s="5">
        <v>2000.31</v>
      </c>
    </row>
    <row r="17" spans="1:6" x14ac:dyDescent="0.25">
      <c r="A17" s="7" t="s">
        <v>65</v>
      </c>
      <c r="B17" s="7" t="s">
        <v>66</v>
      </c>
      <c r="C17" s="7" t="s">
        <v>26</v>
      </c>
      <c r="D17" s="5">
        <v>1113.71</v>
      </c>
      <c r="E17" s="5">
        <v>29</v>
      </c>
      <c r="F17" s="5">
        <v>2744.98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"/>
  <sheetViews>
    <sheetView showGridLines="0" workbookViewId="0">
      <selection activeCell="A13" sqref="A13:XFD13"/>
    </sheetView>
  </sheetViews>
  <sheetFormatPr defaultRowHeight="15" x14ac:dyDescent="0.25"/>
  <cols>
    <col min="1" max="1" width="11" customWidth="1"/>
    <col min="2" max="2" width="40" customWidth="1"/>
    <col min="3" max="3" width="16" customWidth="1"/>
    <col min="4" max="6" width="11" customWidth="1"/>
    <col min="7" max="8" width="9" customWidth="1"/>
    <col min="9" max="9" width="12" customWidth="1"/>
    <col min="10" max="10" width="20" customWidth="1"/>
  </cols>
  <sheetData>
    <row r="1" spans="1:10" ht="18" x14ac:dyDescent="0.25">
      <c r="A1" s="1" t="s">
        <v>67</v>
      </c>
    </row>
    <row r="3" spans="1:10" x14ac:dyDescent="0.25">
      <c r="A3" s="2" t="s">
        <v>37</v>
      </c>
      <c r="B3" s="3" t="s">
        <v>38</v>
      </c>
      <c r="C3" s="3" t="s">
        <v>25</v>
      </c>
      <c r="D3" s="3" t="s">
        <v>14</v>
      </c>
      <c r="E3" s="3" t="s">
        <v>15</v>
      </c>
      <c r="F3" s="3" t="s">
        <v>16</v>
      </c>
      <c r="G3" s="3" t="s">
        <v>68</v>
      </c>
      <c r="H3" s="3" t="s">
        <v>18</v>
      </c>
      <c r="I3" s="3" t="s">
        <v>69</v>
      </c>
      <c r="J3" s="3" t="s">
        <v>70</v>
      </c>
    </row>
    <row r="4" spans="1:10" x14ac:dyDescent="0.25">
      <c r="A4" s="7" t="s">
        <v>41</v>
      </c>
      <c r="B4" s="7" t="s">
        <v>71</v>
      </c>
      <c r="C4" s="7" t="s">
        <v>26</v>
      </c>
      <c r="D4" s="5">
        <v>668.74</v>
      </c>
      <c r="E4" s="5">
        <v>2371.15</v>
      </c>
      <c r="F4" s="5">
        <f t="shared" ref="F4:F12" si="0">E4-D4</f>
        <v>1702.41</v>
      </c>
      <c r="G4" s="5">
        <v>19</v>
      </c>
      <c r="H4" s="5">
        <v>69</v>
      </c>
      <c r="I4" s="5">
        <v>0</v>
      </c>
      <c r="J4" s="7" t="s">
        <v>72</v>
      </c>
    </row>
    <row r="5" spans="1:10" x14ac:dyDescent="0.25">
      <c r="A5" s="7" t="s">
        <v>51</v>
      </c>
      <c r="B5" s="7" t="s">
        <v>52</v>
      </c>
      <c r="C5" s="7" t="s">
        <v>26</v>
      </c>
      <c r="D5" s="5">
        <v>0</v>
      </c>
      <c r="E5" s="5">
        <v>1605.51</v>
      </c>
      <c r="F5" s="5">
        <f t="shared" si="0"/>
        <v>1605.51</v>
      </c>
      <c r="G5" s="5">
        <v>0</v>
      </c>
      <c r="H5" s="5">
        <v>49</v>
      </c>
      <c r="I5" s="5">
        <v>0</v>
      </c>
      <c r="J5" s="7" t="s">
        <v>73</v>
      </c>
    </row>
    <row r="6" spans="1:10" x14ac:dyDescent="0.25">
      <c r="A6" s="7" t="s">
        <v>55</v>
      </c>
      <c r="B6" s="7" t="s">
        <v>56</v>
      </c>
      <c r="C6" s="7" t="s">
        <v>26</v>
      </c>
      <c r="D6" s="5">
        <v>143.06</v>
      </c>
      <c r="E6" s="5">
        <v>1564.94</v>
      </c>
      <c r="F6" s="5">
        <f t="shared" si="0"/>
        <v>1421.88</v>
      </c>
      <c r="G6" s="5">
        <v>5</v>
      </c>
      <c r="H6" s="5">
        <v>129</v>
      </c>
      <c r="I6" s="5">
        <v>0</v>
      </c>
      <c r="J6" s="7" t="s">
        <v>72</v>
      </c>
    </row>
    <row r="7" spans="1:10" x14ac:dyDescent="0.25">
      <c r="A7" s="7" t="s">
        <v>49</v>
      </c>
      <c r="B7" s="7" t="s">
        <v>74</v>
      </c>
      <c r="C7" s="7" t="s">
        <v>26</v>
      </c>
      <c r="D7" s="5">
        <v>425.1</v>
      </c>
      <c r="E7" s="5">
        <v>1638.76</v>
      </c>
      <c r="F7" s="5">
        <f t="shared" si="0"/>
        <v>1213.6599999999999</v>
      </c>
      <c r="G7" s="5">
        <v>15</v>
      </c>
      <c r="H7" s="5">
        <v>132</v>
      </c>
      <c r="I7" s="5">
        <v>0</v>
      </c>
      <c r="J7" s="7" t="s">
        <v>72</v>
      </c>
    </row>
    <row r="8" spans="1:10" x14ac:dyDescent="0.25">
      <c r="A8" s="7" t="s">
        <v>39</v>
      </c>
      <c r="B8" s="7" t="s">
        <v>40</v>
      </c>
      <c r="C8" s="7" t="s">
        <v>27</v>
      </c>
      <c r="D8" s="5">
        <v>1642.79</v>
      </c>
      <c r="E8" s="5">
        <v>2799.3</v>
      </c>
      <c r="F8" s="5">
        <f t="shared" si="0"/>
        <v>1156.5100000000002</v>
      </c>
      <c r="G8" s="5">
        <v>64</v>
      </c>
      <c r="H8" s="5">
        <v>105</v>
      </c>
      <c r="I8" s="5">
        <v>0</v>
      </c>
      <c r="J8" s="7" t="s">
        <v>72</v>
      </c>
    </row>
    <row r="9" spans="1:10" x14ac:dyDescent="0.25">
      <c r="A9" s="7" t="s">
        <v>59</v>
      </c>
      <c r="B9" s="7" t="s">
        <v>60</v>
      </c>
      <c r="C9" s="7" t="s">
        <v>26</v>
      </c>
      <c r="D9" s="5">
        <v>250.84</v>
      </c>
      <c r="E9" s="5">
        <v>1392.03</v>
      </c>
      <c r="F9" s="5">
        <f t="shared" si="0"/>
        <v>1141.19</v>
      </c>
      <c r="G9" s="5">
        <v>9</v>
      </c>
      <c r="H9" s="5">
        <v>113</v>
      </c>
      <c r="I9" s="5">
        <v>0</v>
      </c>
      <c r="J9" s="7" t="s">
        <v>72</v>
      </c>
    </row>
    <row r="10" spans="1:10" x14ac:dyDescent="0.25">
      <c r="A10" s="7" t="s">
        <v>45</v>
      </c>
      <c r="B10" s="7" t="s">
        <v>75</v>
      </c>
      <c r="C10" s="7" t="s">
        <v>26</v>
      </c>
      <c r="D10" s="5">
        <v>639.12</v>
      </c>
      <c r="E10" s="5">
        <v>1776.14</v>
      </c>
      <c r="F10" s="5">
        <f t="shared" si="0"/>
        <v>1137.02</v>
      </c>
      <c r="G10" s="5">
        <v>16</v>
      </c>
      <c r="H10" s="5">
        <v>45</v>
      </c>
      <c r="I10" s="5">
        <v>0</v>
      </c>
      <c r="J10" s="7" t="s">
        <v>72</v>
      </c>
    </row>
    <row r="11" spans="1:10" x14ac:dyDescent="0.25">
      <c r="A11" s="7" t="s">
        <v>57</v>
      </c>
      <c r="B11" s="7" t="s">
        <v>76</v>
      </c>
      <c r="C11" s="7" t="s">
        <v>26</v>
      </c>
      <c r="D11" s="5">
        <v>418.43</v>
      </c>
      <c r="E11" s="5">
        <v>1439.4</v>
      </c>
      <c r="F11" s="5">
        <f t="shared" si="0"/>
        <v>1020.97</v>
      </c>
      <c r="G11" s="5">
        <v>6</v>
      </c>
      <c r="H11" s="5">
        <v>21</v>
      </c>
      <c r="I11" s="5">
        <v>0</v>
      </c>
      <c r="J11" s="7" t="s">
        <v>72</v>
      </c>
    </row>
    <row r="12" spans="1:10" x14ac:dyDescent="0.25">
      <c r="A12" s="7" t="s">
        <v>77</v>
      </c>
      <c r="B12" s="7" t="s">
        <v>78</v>
      </c>
      <c r="C12" s="7" t="s">
        <v>27</v>
      </c>
      <c r="D12" s="5">
        <v>319.13</v>
      </c>
      <c r="E12" s="5">
        <v>1064.8800000000001</v>
      </c>
      <c r="F12" s="5">
        <f t="shared" si="0"/>
        <v>745.75000000000011</v>
      </c>
      <c r="G12" s="5">
        <v>33</v>
      </c>
      <c r="H12" s="5">
        <v>106</v>
      </c>
      <c r="I12" s="5">
        <v>0</v>
      </c>
      <c r="J12" s="7" t="s">
        <v>72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showGridLines="0" tabSelected="1" workbookViewId="0">
      <selection activeCell="B13" sqref="B13"/>
    </sheetView>
  </sheetViews>
  <sheetFormatPr defaultRowHeight="15" x14ac:dyDescent="0.25"/>
  <cols>
    <col min="1" max="2" width="12" customWidth="1"/>
    <col min="3" max="4" width="14" customWidth="1"/>
    <col min="5" max="5" width="16" customWidth="1"/>
    <col min="6" max="6" width="14" customWidth="1"/>
  </cols>
  <sheetData>
    <row r="1" spans="1:6" ht="18" x14ac:dyDescent="0.25">
      <c r="A1" s="1" t="s">
        <v>79</v>
      </c>
    </row>
    <row r="3" spans="1:6" x14ac:dyDescent="0.25">
      <c r="A3" s="2" t="s">
        <v>80</v>
      </c>
      <c r="B3" s="3" t="s">
        <v>81</v>
      </c>
      <c r="C3" s="3" t="s">
        <v>69</v>
      </c>
      <c r="D3" s="3" t="s">
        <v>82</v>
      </c>
      <c r="E3" s="3" t="s">
        <v>83</v>
      </c>
      <c r="F3" s="3" t="s">
        <v>84</v>
      </c>
    </row>
    <row r="4" spans="1:6" x14ac:dyDescent="0.25">
      <c r="A4" s="7" t="s">
        <v>85</v>
      </c>
      <c r="B4" s="5">
        <v>6864</v>
      </c>
      <c r="C4" s="5">
        <v>660</v>
      </c>
      <c r="D4" s="6">
        <f>IF(B4=0,"",C4/B4)</f>
        <v>9.6153846153846159E-2</v>
      </c>
      <c r="E4" s="6">
        <v>0.42099999999999999</v>
      </c>
      <c r="F4" s="5">
        <v>226</v>
      </c>
    </row>
    <row r="5" spans="1:6" x14ac:dyDescent="0.25">
      <c r="A5" s="7" t="s">
        <v>86</v>
      </c>
      <c r="B5" s="5">
        <v>10372</v>
      </c>
      <c r="C5" s="5">
        <v>2259</v>
      </c>
      <c r="D5" s="6">
        <f>IF(B5=0,"",C5/B5)</f>
        <v>0.21779791747011185</v>
      </c>
      <c r="E5" s="6">
        <v>0.20599999999999999</v>
      </c>
      <c r="F5" s="5">
        <v>1800</v>
      </c>
    </row>
    <row r="7" spans="1:6" x14ac:dyDescent="0.25">
      <c r="A7" s="14" t="s">
        <v>87</v>
      </c>
      <c r="B7" s="15"/>
      <c r="C7" s="15"/>
      <c r="D7" s="15"/>
      <c r="E7" s="15"/>
      <c r="F7" s="15"/>
    </row>
  </sheetData>
  <mergeCells count="1"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Per Country</vt:lpstr>
      <vt:lpstr>By Category</vt:lpstr>
      <vt:lpstr>Top Articles</vt:lpstr>
      <vt:lpstr>Top 10 Growers</vt:lpstr>
      <vt:lpstr>Promo Boost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Lovro Ljutić</cp:lastModifiedBy>
  <dcterms:created xsi:type="dcterms:W3CDTF">2026-05-29T08:50:18Z</dcterms:created>
  <dcterms:modified xsi:type="dcterms:W3CDTF">2026-05-29T09:09:42Z</dcterms:modified>
</cp:coreProperties>
</file>